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gin calculation per item" sheetId="1" r:id="rId4"/>
    <sheet state="visible" name="Regular and promo margin calcul" sheetId="2" r:id="rId5"/>
  </sheets>
  <definedNames/>
  <calcPr/>
  <extLst>
    <ext uri="GoogleSheetsCustomDataVersion2">
      <go:sheetsCustomData xmlns:go="http://customooxmlschemas.google.com/" r:id="rId6" roundtripDataChecksum="KV3nei83NYLRZtyxRa/ljOJgO+FWnR0A38JFFKohXgc="/>
    </ext>
  </extLst>
</workbook>
</file>

<file path=xl/sharedStrings.xml><?xml version="1.0" encoding="utf-8"?>
<sst xmlns="http://schemas.openxmlformats.org/spreadsheetml/2006/main" count="37" uniqueCount="29">
  <si>
    <t>Calculation for sales pricing, invoice pricing and margin</t>
  </si>
  <si>
    <t>Value added tax</t>
  </si>
  <si>
    <t>Sales price calculation</t>
  </si>
  <si>
    <t>Invoice price:</t>
  </si>
  <si>
    <t>Margin %:</t>
  </si>
  <si>
    <t>Sales price:</t>
  </si>
  <si>
    <t>Margin calculation</t>
  </si>
  <si>
    <t>Buying price calculation based on margin %</t>
  </si>
  <si>
    <t>Regular and Promo Margin Calculation</t>
  </si>
  <si>
    <t>Rebates</t>
  </si>
  <si>
    <t>VAT</t>
  </si>
  <si>
    <t>Promo Discount</t>
  </si>
  <si>
    <t>Discount Type</t>
  </si>
  <si>
    <t>Supplier Discount</t>
  </si>
  <si>
    <t>Product</t>
  </si>
  <si>
    <t>Invoice Price</t>
  </si>
  <si>
    <t>Invoice price incl Rebates</t>
  </si>
  <si>
    <t>Sales price</t>
  </si>
  <si>
    <t>Sales price ex VAT</t>
  </si>
  <si>
    <t>Regular Margin</t>
  </si>
  <si>
    <t>Promo price</t>
  </si>
  <si>
    <t>Fixed</t>
  </si>
  <si>
    <t xml:space="preserve">Promotional Margin </t>
  </si>
  <si>
    <t>As percentage of sales price</t>
  </si>
  <si>
    <t>Promotional Margin</t>
  </si>
  <si>
    <t>As percentage of invoice price</t>
  </si>
  <si>
    <t>I phone charger</t>
  </si>
  <si>
    <t>I phone case</t>
  </si>
  <si>
    <t>Screen protector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</si>
</sst>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0.0%"/>
    <numFmt numFmtId="166" formatCode="_-[$$-409]* #,##0.00_ ;_-[$$-409]* \-#,##0.00\ ;_-[$$-409]* &quot;-&quot;??_ ;_-@_ "/>
  </numFmts>
  <fonts count="24">
    <font>
      <sz val="11.0"/>
      <color theme="1"/>
      <name val="Aptos narrow"/>
      <scheme val="minor"/>
    </font>
    <font>
      <color theme="1"/>
      <name val="Aptos narrow"/>
      <scheme val="minor"/>
    </font>
    <font>
      <b/>
      <sz val="18.0"/>
      <color rgb="FFFFFFFF"/>
      <name val="Arial"/>
    </font>
    <font/>
    <font>
      <sz val="8.0"/>
      <color theme="1"/>
      <name val="Arial"/>
    </font>
    <font>
      <sz val="12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b/>
      <sz val="12.0"/>
      <color rgb="FFFFFFFF"/>
      <name val="Arial"/>
    </font>
    <font>
      <b/>
      <sz val="10.0"/>
      <color rgb="FFFF0000"/>
      <name val="Arial"/>
    </font>
    <font>
      <b/>
      <sz val="12.0"/>
      <color theme="1"/>
      <name val="Arial"/>
    </font>
    <font>
      <b/>
      <sz val="10.0"/>
      <color theme="1"/>
      <name val="Arial"/>
    </font>
    <font>
      <b/>
      <sz val="10.0"/>
      <color rgb="FFFFFFFF"/>
      <name val="Arial"/>
    </font>
    <font>
      <sz val="10.0"/>
      <color rgb="FFFFFFFF"/>
      <name val="Arial"/>
    </font>
    <font>
      <b/>
      <sz val="20.0"/>
      <color rgb="FFFFFFFF"/>
      <name val="Arial"/>
    </font>
    <font>
      <sz val="12.0"/>
      <color rgb="FF01BFF0"/>
      <name val="Aptos narrow"/>
      <scheme val="minor"/>
    </font>
    <font>
      <sz val="12.0"/>
      <color rgb="FF01BFF0"/>
      <name val="Arial"/>
    </font>
    <font>
      <b/>
      <sz val="12.0"/>
      <color rgb="FFFFFFFF"/>
      <name val="Aptos narrow"/>
      <scheme val="minor"/>
    </font>
    <font>
      <sz val="12.0"/>
      <color theme="1"/>
      <name val="Aptos narrow"/>
    </font>
    <font>
      <sz val="12.0"/>
      <color rgb="FF01BFF0"/>
      <name val="Aptos narrow"/>
    </font>
    <font>
      <b/>
      <sz val="12.0"/>
      <color rgb="FFFFFFFF"/>
      <name val="Aptos narrow"/>
    </font>
    <font>
      <sz val="12.0"/>
      <color theme="1"/>
      <name val="Aptos narrow"/>
      <scheme val="minor"/>
    </font>
    <font>
      <sz val="11.0"/>
      <color theme="1"/>
      <name val="Aptos narrow"/>
    </font>
    <font>
      <sz val="11.0"/>
      <color rgb="FFFFFFFF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01BFF0"/>
        <bgColor rgb="FF01BFF0"/>
      </patternFill>
    </fill>
    <fill>
      <patternFill patternType="solid">
        <fgColor rgb="FF156082"/>
        <bgColor rgb="FF156082"/>
      </patternFill>
    </fill>
    <fill>
      <patternFill patternType="solid">
        <fgColor theme="5"/>
        <bgColor theme="5"/>
      </patternFill>
    </fill>
  </fills>
  <borders count="23">
    <border/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n">
        <color rgb="FFD8D8D8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/>
      <top style="thick">
        <color rgb="FF000000"/>
      </top>
      <bottom/>
    </border>
    <border>
      <left/>
      <right style="thick">
        <color rgb="FF000000"/>
      </right>
      <top style="thick">
        <color rgb="FF000000"/>
      </top>
      <bottom/>
    </border>
    <border>
      <left style="thin">
        <color rgb="FFD8D8D8"/>
      </left>
      <right style="thick">
        <color rgb="FF000000"/>
      </right>
      <top style="thin">
        <color rgb="FFD8D8D8"/>
      </top>
      <bottom style="thin">
        <color rgb="FFD8D8D8"/>
      </bottom>
    </border>
    <border>
      <top style="thick">
        <color rgb="FF000000"/>
      </top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3" fontId="3" numFmtId="0" xfId="0" applyBorder="1" applyFill="1" applyFont="1"/>
    <xf borderId="6" fillId="0" fontId="3" numFmtId="0" xfId="0" applyBorder="1" applyFont="1"/>
    <xf borderId="0" fillId="0" fontId="4" numFmtId="0" xfId="0" applyAlignment="1" applyFont="1">
      <alignment shrinkToFit="0" wrapText="1"/>
    </xf>
    <xf borderId="7" fillId="0" fontId="5" numFmtId="0" xfId="0" applyAlignment="1" applyBorder="1" applyFont="1">
      <alignment shrinkToFit="0" wrapText="1"/>
    </xf>
    <xf borderId="8" fillId="4" fontId="6" numFmtId="9" xfId="0" applyAlignment="1" applyBorder="1" applyFill="1" applyFont="1" applyNumberFormat="1">
      <alignment shrinkToFit="0" wrapText="1"/>
    </xf>
    <xf borderId="0" fillId="0" fontId="7" numFmtId="0" xfId="0" applyAlignment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2" fontId="9" numFmtId="0" xfId="0" applyAlignment="1" applyBorder="1" applyFont="1">
      <alignment shrinkToFit="0" wrapText="1"/>
    </xf>
    <xf borderId="3" fillId="0" fontId="5" numFmtId="0" xfId="0" applyAlignment="1" applyBorder="1" applyFont="1">
      <alignment readingOrder="0" shrinkToFit="0" wrapText="1"/>
    </xf>
    <xf borderId="11" fillId="4" fontId="7" numFmtId="164" xfId="0" applyAlignment="1" applyBorder="1" applyFont="1" applyNumberFormat="1">
      <alignment shrinkToFit="0" wrapText="1"/>
    </xf>
    <xf borderId="3" fillId="0" fontId="5" numFmtId="0" xfId="0" applyAlignment="1" applyBorder="1" applyFont="1">
      <alignment shrinkToFit="0" wrapText="1"/>
    </xf>
    <xf borderId="11" fillId="4" fontId="7" numFmtId="165" xfId="0" applyAlignment="1" applyBorder="1" applyFont="1" applyNumberFormat="1">
      <alignment shrinkToFit="0" wrapText="1"/>
    </xf>
    <xf borderId="5" fillId="0" fontId="10" numFmtId="0" xfId="0" applyAlignment="1" applyBorder="1" applyFont="1">
      <alignment shrinkToFit="0" wrapText="1"/>
    </xf>
    <xf borderId="6" fillId="0" fontId="11" numFmtId="2" xfId="0" applyAlignment="1" applyBorder="1" applyFont="1" applyNumberFormat="1">
      <alignment shrinkToFit="0" wrapText="1"/>
    </xf>
    <xf borderId="10" fillId="2" fontId="12" numFmtId="0" xfId="0" applyAlignment="1" applyBorder="1" applyFont="1">
      <alignment shrinkToFit="0" wrapText="1"/>
    </xf>
    <xf borderId="11" fillId="4" fontId="7" numFmtId="2" xfId="0" applyAlignment="1" applyBorder="1" applyFont="1" applyNumberFormat="1">
      <alignment shrinkToFit="0" wrapText="1"/>
    </xf>
    <xf borderId="6" fillId="0" fontId="11" numFmtId="10" xfId="0" applyAlignment="1" applyBorder="1" applyFont="1" applyNumberFormat="1">
      <alignment shrinkToFit="0" wrapText="1"/>
    </xf>
    <xf borderId="0" fillId="0" fontId="5" numFmtId="0" xfId="0" applyAlignment="1" applyFont="1">
      <alignment shrinkToFit="0" wrapText="1"/>
    </xf>
    <xf borderId="10" fillId="2" fontId="13" numFmtId="0" xfId="0" applyAlignment="1" applyBorder="1" applyFont="1">
      <alignment shrinkToFit="0" wrapText="1"/>
    </xf>
    <xf borderId="11" fillId="4" fontId="7" numFmtId="9" xfId="0" applyAlignment="1" applyBorder="1" applyFont="1" applyNumberFormat="1">
      <alignment shrinkToFit="0" wrapText="1"/>
    </xf>
    <xf borderId="5" fillId="0" fontId="10" numFmtId="0" xfId="0" applyAlignment="1" applyBorder="1" applyFont="1">
      <alignment readingOrder="0" shrinkToFit="0" wrapText="1"/>
    </xf>
    <xf borderId="6" fillId="0" fontId="11" numFmtId="164" xfId="0" applyAlignment="1" applyBorder="1" applyFont="1" applyNumberFormat="1">
      <alignment shrinkToFit="0" wrapText="1"/>
    </xf>
    <xf borderId="1" fillId="2" fontId="14" numFmtId="0" xfId="0" applyAlignment="1" applyBorder="1" applyFont="1">
      <alignment horizontal="center" readingOrder="0" shrinkToFit="0" wrapText="1"/>
    </xf>
    <xf borderId="12" fillId="0" fontId="3" numFmtId="0" xfId="0" applyBorder="1" applyFont="1"/>
    <xf borderId="5" fillId="0" fontId="3" numFmtId="0" xfId="0" applyBorder="1" applyFont="1"/>
    <xf borderId="13" fillId="0" fontId="3" numFmtId="0" xfId="0" applyBorder="1" applyFont="1"/>
    <xf borderId="1" fillId="0" fontId="15" numFmtId="0" xfId="0" applyAlignment="1" applyBorder="1" applyFont="1">
      <alignment shrinkToFit="0" wrapText="1"/>
    </xf>
    <xf borderId="12" fillId="0" fontId="15" numFmtId="0" xfId="0" applyAlignment="1" applyBorder="1" applyFont="1">
      <alignment shrinkToFit="0" wrapText="1"/>
    </xf>
    <xf borderId="12" fillId="0" fontId="16" numFmtId="0" xfId="0" applyAlignment="1" applyBorder="1" applyFont="1">
      <alignment readingOrder="0" shrinkToFit="0" wrapText="1"/>
    </xf>
    <xf borderId="2" fillId="0" fontId="15" numFmtId="0" xfId="0" applyAlignment="1" applyBorder="1" applyFont="1">
      <alignment shrinkToFit="0" wrapText="1"/>
    </xf>
    <xf borderId="3" fillId="0" fontId="15" numFmtId="0" xfId="0" applyAlignment="1" applyBorder="1" applyFont="1">
      <alignment shrinkToFit="0" wrapText="1"/>
    </xf>
    <xf borderId="0" fillId="0" fontId="15" numFmtId="0" xfId="0" applyAlignment="1" applyFont="1">
      <alignment shrinkToFit="0" wrapText="1"/>
    </xf>
    <xf borderId="14" fillId="2" fontId="17" numFmtId="0" xfId="0" applyAlignment="1" applyBorder="1" applyFont="1">
      <alignment shrinkToFit="0" wrapText="1"/>
    </xf>
    <xf borderId="14" fillId="2" fontId="8" numFmtId="0" xfId="0" applyAlignment="1" applyBorder="1" applyFont="1">
      <alignment readingOrder="0" shrinkToFit="0" wrapText="1"/>
    </xf>
    <xf borderId="4" fillId="0" fontId="15" numFmtId="0" xfId="0" applyAlignment="1" applyBorder="1" applyFont="1">
      <alignment shrinkToFit="0" wrapText="1"/>
    </xf>
    <xf borderId="14" fillId="4" fontId="18" numFmtId="9" xfId="0" applyAlignment="1" applyBorder="1" applyFont="1" applyNumberFormat="1">
      <alignment shrinkToFit="0" wrapText="1"/>
    </xf>
    <xf borderId="14" fillId="4" fontId="5" numFmtId="9" xfId="0" applyAlignment="1" applyBorder="1" applyFont="1" applyNumberFormat="1">
      <alignment readingOrder="0" shrinkToFit="0" wrapText="1"/>
    </xf>
    <xf borderId="14" fillId="4" fontId="18" numFmtId="166" xfId="0" applyAlignment="1" applyBorder="1" applyFont="1" applyNumberFormat="1">
      <alignment shrinkToFit="0" wrapText="1"/>
    </xf>
    <xf borderId="0" fillId="0" fontId="19" numFmtId="9" xfId="0" applyAlignment="1" applyFont="1" applyNumberFormat="1">
      <alignment shrinkToFit="0" wrapText="1"/>
    </xf>
    <xf borderId="5" fillId="0" fontId="15" numFmtId="0" xfId="0" applyAlignment="1" applyBorder="1" applyFont="1">
      <alignment shrinkToFit="0" wrapText="1"/>
    </xf>
    <xf borderId="13" fillId="0" fontId="15" numFmtId="0" xfId="0" applyAlignment="1" applyBorder="1" applyFont="1">
      <alignment shrinkToFit="0" wrapText="1"/>
    </xf>
    <xf borderId="6" fillId="0" fontId="15" numFmtId="0" xfId="0" applyAlignment="1" applyBorder="1" applyFont="1">
      <alignment shrinkToFit="0" wrapText="1"/>
    </xf>
    <xf borderId="15" fillId="2" fontId="20" numFmtId="0" xfId="0" applyAlignment="1" applyBorder="1" applyFont="1">
      <alignment shrinkToFit="0" wrapText="1"/>
    </xf>
    <xf borderId="16" fillId="2" fontId="20" numFmtId="0" xfId="0" applyAlignment="1" applyBorder="1" applyFont="1">
      <alignment shrinkToFit="0" wrapText="1"/>
    </xf>
    <xf borderId="16" fillId="2" fontId="8" numFmtId="0" xfId="0" applyAlignment="1" applyBorder="1" applyFont="1">
      <alignment readingOrder="0" shrinkToFit="0" wrapText="1"/>
    </xf>
    <xf borderId="17" fillId="2" fontId="8" numFmtId="0" xfId="0" applyAlignment="1" applyBorder="1" applyFont="1">
      <alignment readingOrder="0" shrinkToFit="0" wrapText="1"/>
    </xf>
    <xf borderId="18" fillId="0" fontId="21" numFmtId="0" xfId="0" applyAlignment="1" applyBorder="1" applyFont="1">
      <alignment shrinkToFit="0" wrapText="1"/>
    </xf>
    <xf borderId="14" fillId="4" fontId="5" numFmtId="166" xfId="0" applyAlignment="1" applyBorder="1" applyFont="1" applyNumberFormat="1">
      <alignment readingOrder="0" shrinkToFit="0" wrapText="1"/>
    </xf>
    <xf borderId="14" fillId="0" fontId="18" numFmtId="166" xfId="0" applyAlignment="1" applyBorder="1" applyFont="1" applyNumberFormat="1">
      <alignment shrinkToFit="0" wrapText="1"/>
    </xf>
    <xf borderId="14" fillId="0" fontId="18" numFmtId="9" xfId="0" applyAlignment="1" applyBorder="1" applyFont="1" applyNumberFormat="1">
      <alignment shrinkToFit="0" wrapText="1"/>
    </xf>
    <xf borderId="14" fillId="0" fontId="18" numFmtId="165" xfId="0" applyAlignment="1" applyBorder="1" applyFont="1" applyNumberFormat="1">
      <alignment shrinkToFit="0" wrapText="1"/>
    </xf>
    <xf borderId="19" fillId="0" fontId="18" numFmtId="165" xfId="0" applyAlignment="1" applyBorder="1" applyFont="1" applyNumberFormat="1">
      <alignment shrinkToFit="0" wrapText="1"/>
    </xf>
    <xf borderId="0" fillId="0" fontId="22" numFmtId="166" xfId="0" applyAlignment="1" applyFont="1" applyNumberFormat="1">
      <alignment shrinkToFit="0" wrapText="1"/>
    </xf>
    <xf borderId="20" fillId="0" fontId="21" numFmtId="0" xfId="0" applyAlignment="1" applyBorder="1" applyFont="1">
      <alignment shrinkToFit="0" wrapText="1"/>
    </xf>
    <xf borderId="21" fillId="4" fontId="18" numFmtId="166" xfId="0" applyAlignment="1" applyBorder="1" applyFont="1" applyNumberFormat="1">
      <alignment shrinkToFit="0" wrapText="1"/>
    </xf>
    <xf borderId="21" fillId="0" fontId="18" numFmtId="166" xfId="0" applyAlignment="1" applyBorder="1" applyFont="1" applyNumberFormat="1">
      <alignment shrinkToFit="0" wrapText="1"/>
    </xf>
    <xf borderId="21" fillId="0" fontId="18" numFmtId="9" xfId="0" applyAlignment="1" applyBorder="1" applyFont="1" applyNumberFormat="1">
      <alignment shrinkToFit="0" wrapText="1"/>
    </xf>
    <xf borderId="21" fillId="0" fontId="18" numFmtId="165" xfId="0" applyAlignment="1" applyBorder="1" applyFont="1" applyNumberFormat="1">
      <alignment shrinkToFit="0" wrapText="1"/>
    </xf>
    <xf borderId="22" fillId="0" fontId="18" numFmtId="165" xfId="0" applyAlignment="1" applyBorder="1" applyFont="1" applyNumberFormat="1">
      <alignment shrinkToFit="0" wrapText="1"/>
    </xf>
    <xf borderId="0" fillId="0" fontId="22" numFmtId="9" xfId="0" applyAlignment="1" applyFont="1" applyNumberFormat="1">
      <alignment shrinkToFit="0" wrapText="1"/>
    </xf>
    <xf borderId="0" fillId="0" fontId="22" numFmtId="165" xfId="0" applyAlignment="1" applyFont="1" applyNumberFormat="1">
      <alignment shrinkToFit="0" wrapText="1"/>
    </xf>
    <xf borderId="0" fillId="0" fontId="23" numFmtId="9" xfId="0" applyAlignment="1" applyFont="1" applyNumberFormat="1">
      <alignment shrinkToFit="0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3" width="7.63"/>
    <col customWidth="1" min="4" max="4" width="56.38"/>
    <col customWidth="1" min="5" max="27" width="7.6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4.25" customHeight="1">
      <c r="A4" s="1"/>
      <c r="B4" s="1"/>
      <c r="C4" s="1"/>
      <c r="D4" s="2" t="s">
        <v>0</v>
      </c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4.25" customHeight="1">
      <c r="A5" s="1"/>
      <c r="B5" s="1"/>
      <c r="C5" s="1"/>
      <c r="D5" s="4"/>
      <c r="E5" s="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8.75" customHeight="1">
      <c r="A6" s="1"/>
      <c r="B6" s="1"/>
      <c r="C6" s="1"/>
      <c r="D6" s="6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4.25" customHeight="1">
      <c r="A7" s="1"/>
      <c r="B7" s="1"/>
      <c r="C7" s="1"/>
      <c r="D7" s="8"/>
      <c r="E7" s="8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0" customHeight="1">
      <c r="A8" s="1"/>
      <c r="B8" s="1"/>
      <c r="C8" s="1"/>
      <c r="D8" s="9" t="s">
        <v>1</v>
      </c>
      <c r="E8" s="10">
        <v>0.21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5.0" customHeight="1">
      <c r="A9" s="1"/>
      <c r="B9" s="1"/>
      <c r="C9" s="1"/>
      <c r="D9" s="8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0" customHeight="1">
      <c r="A10" s="1"/>
      <c r="B10" s="1"/>
      <c r="C10" s="1"/>
      <c r="D10" s="12" t="s">
        <v>2</v>
      </c>
      <c r="E10" s="1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0" customHeight="1">
      <c r="A11" s="1"/>
      <c r="B11" s="1"/>
      <c r="C11" s="1"/>
      <c r="D11" s="14" t="s">
        <v>3</v>
      </c>
      <c r="E11" s="15">
        <v>10.0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5.0" customHeight="1">
      <c r="A12" s="1"/>
      <c r="B12" s="1"/>
      <c r="C12" s="1"/>
      <c r="D12" s="16" t="s">
        <v>4</v>
      </c>
      <c r="E12" s="17">
        <v>0.2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0" customHeight="1">
      <c r="A13" s="1"/>
      <c r="B13" s="1"/>
      <c r="C13" s="1"/>
      <c r="D13" s="18" t="s">
        <v>5</v>
      </c>
      <c r="E13" s="19">
        <f>E11/(1-E12)*(1+E8)</f>
        <v>15.125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5.0" customHeight="1">
      <c r="A14" s="1"/>
      <c r="B14" s="1"/>
      <c r="C14" s="1"/>
      <c r="D14" s="8"/>
      <c r="E14" s="1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5.0" customHeight="1">
      <c r="A15" s="1"/>
      <c r="B15" s="1"/>
      <c r="C15" s="1"/>
      <c r="D15" s="12" t="s">
        <v>6</v>
      </c>
      <c r="E15" s="2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5.0" customHeight="1">
      <c r="A16" s="1"/>
      <c r="B16" s="1"/>
      <c r="C16" s="1"/>
      <c r="D16" s="14" t="s">
        <v>3</v>
      </c>
      <c r="E16" s="15">
        <v>2.0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5.0" customHeight="1">
      <c r="A17" s="1"/>
      <c r="B17" s="1"/>
      <c r="C17" s="1"/>
      <c r="D17" s="16" t="s">
        <v>5</v>
      </c>
      <c r="E17" s="21">
        <v>4.0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5.0" customHeight="1">
      <c r="A18" s="1"/>
      <c r="B18" s="1"/>
      <c r="C18" s="1"/>
      <c r="D18" s="18" t="s">
        <v>4</v>
      </c>
      <c r="E18" s="22">
        <f>((E17/(1+E8))-E16)/(E17/(1+E8))</f>
        <v>0.395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5.0" customHeight="1">
      <c r="A19" s="1"/>
      <c r="B19" s="1"/>
      <c r="C19" s="1"/>
      <c r="D19" s="23"/>
      <c r="E19" s="1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5.0" customHeight="1">
      <c r="A20" s="1"/>
      <c r="B20" s="1"/>
      <c r="C20" s="1"/>
      <c r="D20" s="12" t="s">
        <v>7</v>
      </c>
      <c r="E20" s="2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0" customHeight="1">
      <c r="A21" s="1"/>
      <c r="B21" s="1"/>
      <c r="C21" s="1"/>
      <c r="D21" s="16" t="s">
        <v>4</v>
      </c>
      <c r="E21" s="25">
        <v>0.395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0" customHeight="1">
      <c r="A22" s="1"/>
      <c r="B22" s="1"/>
      <c r="C22" s="1"/>
      <c r="D22" s="16" t="s">
        <v>5</v>
      </c>
      <c r="E22" s="21">
        <v>4.0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0" customHeight="1">
      <c r="A23" s="1"/>
      <c r="B23" s="1"/>
      <c r="C23" s="1"/>
      <c r="D23" s="26" t="s">
        <v>3</v>
      </c>
      <c r="E23" s="27">
        <f>(E22/(1+E8))-(E21*(E22/(1+E8)))</f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1">
    <mergeCell ref="D4:E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6" width="13.88"/>
    <col customWidth="1" min="7" max="7" width="15.13"/>
    <col customWidth="1" min="8" max="13" width="13.88"/>
    <col customWidth="1" min="14" max="14" width="13.0"/>
    <col customWidth="1" min="15" max="15" width="13.38"/>
    <col customWidth="1" min="16" max="25" width="7.63"/>
  </cols>
  <sheetData>
    <row r="1" ht="14.25" customHeight="1"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4.25" customHeight="1"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4.25" customHeight="1"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4.25" customHeight="1"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4.25" customHeight="1"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4.25" customHeight="1"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4.25" customHeight="1">
      <c r="C7" s="28" t="s">
        <v>8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"/>
      <c r="P7" s="1"/>
      <c r="Q7" s="1"/>
      <c r="R7" s="1"/>
      <c r="S7" s="1"/>
      <c r="T7" s="1"/>
      <c r="U7" s="1"/>
      <c r="V7" s="1"/>
      <c r="W7" s="1"/>
      <c r="X7" s="1"/>
      <c r="Y7" s="1"/>
    </row>
    <row r="8" ht="14.25" customHeight="1"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7"/>
      <c r="P8" s="1"/>
      <c r="Q8" s="1"/>
      <c r="R8" s="1"/>
      <c r="S8" s="1"/>
      <c r="T8" s="1"/>
      <c r="U8" s="1"/>
      <c r="V8" s="1"/>
      <c r="W8" s="1"/>
      <c r="X8" s="1"/>
      <c r="Y8" s="1"/>
    </row>
    <row r="9" ht="14.25" customHeight="1">
      <c r="C9" s="32"/>
      <c r="D9" s="33"/>
      <c r="E9" s="33"/>
      <c r="F9" s="33"/>
      <c r="G9" s="33"/>
      <c r="H9" s="33"/>
      <c r="I9" s="34"/>
      <c r="J9" s="33"/>
      <c r="K9" s="33"/>
      <c r="L9" s="33"/>
      <c r="M9" s="33"/>
      <c r="N9" s="33"/>
      <c r="O9" s="35"/>
      <c r="P9" s="1"/>
      <c r="Q9" s="1"/>
      <c r="R9" s="1"/>
      <c r="S9" s="1"/>
      <c r="T9" s="1"/>
      <c r="U9" s="1"/>
      <c r="V9" s="1"/>
      <c r="W9" s="1"/>
      <c r="X9" s="1"/>
      <c r="Y9" s="1"/>
    </row>
    <row r="10" ht="14.25" customHeight="1">
      <c r="C10" s="36"/>
      <c r="D10" s="37"/>
      <c r="E10" s="38" t="s">
        <v>9</v>
      </c>
      <c r="F10" s="37"/>
      <c r="G10" s="38" t="s">
        <v>10</v>
      </c>
      <c r="H10" s="37"/>
      <c r="I10" s="39" t="s">
        <v>11</v>
      </c>
      <c r="J10" s="39" t="s">
        <v>12</v>
      </c>
      <c r="K10" s="37"/>
      <c r="L10" s="39" t="s">
        <v>13</v>
      </c>
      <c r="M10" s="37"/>
      <c r="N10" s="39" t="s">
        <v>13</v>
      </c>
      <c r="O10" s="40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4.25" customHeight="1">
      <c r="C11" s="36"/>
      <c r="D11" s="37"/>
      <c r="E11" s="41">
        <v>0.1</v>
      </c>
      <c r="F11" s="37"/>
      <c r="G11" s="41">
        <v>0.21</v>
      </c>
      <c r="H11" s="37"/>
      <c r="I11" s="42">
        <v>0.25</v>
      </c>
      <c r="J11" s="43">
        <v>2.0</v>
      </c>
      <c r="K11" s="37"/>
      <c r="L11" s="41">
        <v>0.75</v>
      </c>
      <c r="M11" s="44"/>
      <c r="N11" s="42">
        <v>0.75</v>
      </c>
      <c r="O11" s="40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4.25" customHeight="1">
      <c r="C12" s="4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4.25" customHeight="1">
      <c r="C13" s="48" t="s">
        <v>14</v>
      </c>
      <c r="D13" s="49" t="s">
        <v>15</v>
      </c>
      <c r="E13" s="50" t="s">
        <v>16</v>
      </c>
      <c r="F13" s="49" t="s">
        <v>17</v>
      </c>
      <c r="G13" s="49" t="s">
        <v>18</v>
      </c>
      <c r="H13" s="49" t="s">
        <v>19</v>
      </c>
      <c r="I13" s="49" t="s">
        <v>20</v>
      </c>
      <c r="J13" s="49" t="s">
        <v>21</v>
      </c>
      <c r="K13" s="50" t="s">
        <v>22</v>
      </c>
      <c r="L13" s="49" t="s">
        <v>23</v>
      </c>
      <c r="M13" s="50" t="s">
        <v>24</v>
      </c>
      <c r="N13" s="49" t="s">
        <v>25</v>
      </c>
      <c r="O13" s="51" t="s">
        <v>22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4.25" customHeight="1">
      <c r="C14" s="52" t="s">
        <v>26</v>
      </c>
      <c r="D14" s="53">
        <v>10.0</v>
      </c>
      <c r="E14" s="54">
        <f t="shared" ref="E14:E16" si="1">D14*(1-$E$11)</f>
        <v>9</v>
      </c>
      <c r="F14" s="43">
        <v>15.0</v>
      </c>
      <c r="G14" s="54">
        <f t="shared" ref="G14:G16" si="2">F14/(1+$G$11)</f>
        <v>12.39669421</v>
      </c>
      <c r="H14" s="55">
        <f t="shared" ref="H14:H16" si="3">(G14-E14)/G14</f>
        <v>0.274</v>
      </c>
      <c r="I14" s="54">
        <f t="shared" ref="I14:I16" si="4">G14*(1-$I$11)</f>
        <v>9.297520661</v>
      </c>
      <c r="J14" s="54">
        <f t="shared" ref="J14:J16" si="5">$J$11</f>
        <v>2</v>
      </c>
      <c r="K14" s="56">
        <f t="shared" ref="K14:K16" si="6">(I14-(E14-J14))/I14</f>
        <v>0.2471111111</v>
      </c>
      <c r="L14" s="54">
        <f t="shared" ref="L14:L16" si="7">(G14-I14)*$L$11</f>
        <v>2.324380165</v>
      </c>
      <c r="M14" s="56">
        <f t="shared" ref="M14:M16" si="8">(I14-(E14-L14))/I14</f>
        <v>0.282</v>
      </c>
      <c r="N14" s="54">
        <f t="shared" ref="N14:N16" si="9">($I$11*$N$11*E14)</f>
        <v>1.6875</v>
      </c>
      <c r="O14" s="57">
        <f t="shared" ref="O14:O16" si="10">(I14-(E14-N14))/I14</f>
        <v>0.2135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4.25" customHeight="1">
      <c r="C15" s="52" t="s">
        <v>27</v>
      </c>
      <c r="D15" s="43">
        <v>20.0</v>
      </c>
      <c r="E15" s="54">
        <f t="shared" si="1"/>
        <v>18</v>
      </c>
      <c r="F15" s="43">
        <v>27.5</v>
      </c>
      <c r="G15" s="54">
        <f t="shared" si="2"/>
        <v>22.72727273</v>
      </c>
      <c r="H15" s="55">
        <f t="shared" si="3"/>
        <v>0.208</v>
      </c>
      <c r="I15" s="54">
        <f t="shared" si="4"/>
        <v>17.04545455</v>
      </c>
      <c r="J15" s="54">
        <f t="shared" si="5"/>
        <v>2</v>
      </c>
      <c r="K15" s="56">
        <f t="shared" si="6"/>
        <v>0.06133333333</v>
      </c>
      <c r="L15" s="54">
        <f t="shared" si="7"/>
        <v>4.261363636</v>
      </c>
      <c r="M15" s="56">
        <f t="shared" si="8"/>
        <v>0.194</v>
      </c>
      <c r="N15" s="54">
        <f t="shared" si="9"/>
        <v>3.375</v>
      </c>
      <c r="O15" s="57">
        <f t="shared" si="10"/>
        <v>0.142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4.25" customHeight="1">
      <c r="A16" s="1"/>
      <c r="B16" s="58"/>
      <c r="C16" s="59" t="s">
        <v>28</v>
      </c>
      <c r="D16" s="60">
        <v>5.0</v>
      </c>
      <c r="E16" s="61">
        <f t="shared" si="1"/>
        <v>4.5</v>
      </c>
      <c r="F16" s="60">
        <v>8.0</v>
      </c>
      <c r="G16" s="61">
        <f t="shared" si="2"/>
        <v>6.611570248</v>
      </c>
      <c r="H16" s="62">
        <f t="shared" si="3"/>
        <v>0.319375</v>
      </c>
      <c r="I16" s="61">
        <f t="shared" si="4"/>
        <v>4.958677686</v>
      </c>
      <c r="J16" s="61">
        <f t="shared" si="5"/>
        <v>2</v>
      </c>
      <c r="K16" s="63">
        <f t="shared" si="6"/>
        <v>0.4958333333</v>
      </c>
      <c r="L16" s="61">
        <f t="shared" si="7"/>
        <v>1.239669421</v>
      </c>
      <c r="M16" s="63">
        <f t="shared" si="8"/>
        <v>0.3425</v>
      </c>
      <c r="N16" s="61">
        <f t="shared" si="9"/>
        <v>0.84375</v>
      </c>
      <c r="O16" s="64">
        <f t="shared" si="10"/>
        <v>0.26265625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4.25" customHeight="1">
      <c r="A17" s="1"/>
      <c r="B17" s="58"/>
      <c r="C17" s="1"/>
      <c r="D17" s="58"/>
      <c r="E17" s="58"/>
      <c r="F17" s="58"/>
      <c r="G17" s="58"/>
      <c r="H17" s="65"/>
      <c r="I17" s="58"/>
      <c r="J17" s="58"/>
      <c r="K17" s="66"/>
      <c r="L17" s="58"/>
      <c r="M17" s="66"/>
      <c r="N17" s="58"/>
      <c r="O17" s="66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4.25" customHeight="1">
      <c r="A18" s="1"/>
      <c r="B18" s="58"/>
      <c r="C18" s="1"/>
      <c r="D18" s="58"/>
      <c r="E18" s="58"/>
      <c r="F18" s="58"/>
      <c r="G18" s="58"/>
      <c r="H18" s="65"/>
      <c r="I18" s="58"/>
      <c r="J18" s="58"/>
      <c r="K18" s="66"/>
      <c r="L18" s="58"/>
      <c r="M18" s="66"/>
      <c r="N18" s="58"/>
      <c r="O18" s="66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4.25" customHeight="1">
      <c r="A19" s="1"/>
      <c r="B19" s="58"/>
      <c r="C19" s="1"/>
      <c r="D19" s="58"/>
      <c r="E19" s="58"/>
      <c r="F19" s="58"/>
      <c r="G19" s="58"/>
      <c r="H19" s="65"/>
      <c r="I19" s="58"/>
      <c r="J19" s="58"/>
      <c r="K19" s="66"/>
      <c r="L19" s="58"/>
      <c r="M19" s="66"/>
      <c r="N19" s="58"/>
      <c r="O19" s="66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4.25" customHeight="1">
      <c r="A20" s="1"/>
      <c r="B20" s="58"/>
      <c r="C20" s="1"/>
      <c r="D20" s="58"/>
      <c r="E20" s="58"/>
      <c r="F20" s="58"/>
      <c r="G20" s="58"/>
      <c r="H20" s="65"/>
      <c r="I20" s="58"/>
      <c r="J20" s="58"/>
      <c r="K20" s="66"/>
      <c r="L20" s="58"/>
      <c r="M20" s="66"/>
      <c r="N20" s="58"/>
      <c r="O20" s="66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4.25" customHeight="1">
      <c r="A21" s="1"/>
      <c r="B21" s="1"/>
      <c r="C21" s="1"/>
      <c r="D21" s="58"/>
      <c r="E21" s="58"/>
      <c r="F21" s="58"/>
      <c r="G21" s="58"/>
      <c r="H21" s="67"/>
      <c r="I21" s="58"/>
      <c r="J21" s="58"/>
      <c r="K21" s="66"/>
      <c r="L21" s="58"/>
      <c r="M21" s="66"/>
      <c r="N21" s="58"/>
      <c r="O21" s="66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</sheetData>
  <mergeCells count="1">
    <mergeCell ref="C7:O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2024-05-07T07:33:33Z</dcterms:created>
  <dc:creator>nicky de boorder</dc:creator>
</cp:coreProperties>
</file>